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center-my.sharepoint.com/personal/nblomgren_blackhawks_com/Documents/Desktop/Lustigknopp Kassör/Årsstämma/"/>
    </mc:Choice>
  </mc:AlternateContent>
  <xr:revisionPtr revIDLastSave="17" documentId="8_{D12170A6-C7C3-4791-9BDD-ADA69F6B8DC4}" xr6:coauthVersionLast="47" xr6:coauthVersionMax="47" xr10:uidLastSave="{7A731DE1-5ADC-4F58-AF33-538074CEC32E}"/>
  <bookViews>
    <workbookView xWindow="-120" yWindow="-120" windowWidth="29040" windowHeight="15840" xr2:uid="{BD23A009-3A7B-41ED-8616-D649E4C223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4" i="1"/>
  <c r="B17" i="1" l="1"/>
  <c r="B19" i="1" s="1"/>
  <c r="B24" i="1" s="1"/>
  <c r="B25" i="1" s="1"/>
  <c r="C23" i="1"/>
  <c r="C17" i="1"/>
  <c r="D9" i="1"/>
  <c r="D17" i="1" s="1"/>
  <c r="D4" i="1"/>
  <c r="C4" i="1"/>
  <c r="C19" i="1" l="1"/>
  <c r="C24" i="1" s="1"/>
  <c r="D19" i="1"/>
  <c r="D24" i="1" s="1"/>
  <c r="D25" i="1" s="1"/>
  <c r="B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Strand Nilsson Martin</author>
  </authors>
  <commentList>
    <comment ref="A11" authorId="0" shapeId="0" xr:uid="{555D8B0A-6CAF-4E25-A97B-E9719A6A9FD1}">
      <text>
        <r>
          <rPr>
            <b/>
            <sz val="9"/>
            <color indexed="81"/>
            <rFont val="Tahoma"/>
            <family val="2"/>
          </rPr>
          <t>Strand Nilsson Martin:</t>
        </r>
        <r>
          <rPr>
            <sz val="9"/>
            <color indexed="81"/>
            <rFont val="Tahoma"/>
            <family val="2"/>
          </rPr>
          <t xml:space="preserve">
Gäller enl försäkringsbrevet Egendom- och hyresförsäkring för Salem, Lustigknopp 52 avseende:  "Serviceledning för kallvatten eller avlopp", "Elstolpar med armatur, elcentral och ledningar", "Pump för att leda dagvatten annan väg". Gäller även Ansvarsförsäkring, Förmögenhetsbrott,  och Rättsskyddsförsäkring</t>
        </r>
      </text>
    </comment>
  </commentList>
</comments>
</file>

<file path=xl/sharedStrings.xml><?xml version="1.0" encoding="utf-8"?>
<sst xmlns="http://schemas.openxmlformats.org/spreadsheetml/2006/main" count="35" uniqueCount="33">
  <si>
    <t>Budget (SEK)</t>
  </si>
  <si>
    <t>Budget 2024</t>
  </si>
  <si>
    <t>Utfall 2023</t>
  </si>
  <si>
    <t>Budget 2023</t>
  </si>
  <si>
    <t>Årsavgifter medlemmar</t>
  </si>
  <si>
    <t>Totala intäkter</t>
  </si>
  <si>
    <t>Snöröjning, halkbekämpning och sopning</t>
  </si>
  <si>
    <t>El</t>
  </si>
  <si>
    <t>Löpande underhåll (Felavhjälpning, Trädfällning, etc)</t>
  </si>
  <si>
    <t>Planerat underhåll (via UH-fond)</t>
  </si>
  <si>
    <t>- varav byte till LED-belysning</t>
  </si>
  <si>
    <t>Försäkring</t>
  </si>
  <si>
    <t>Lokalhyra</t>
  </si>
  <si>
    <t>Städdag</t>
  </si>
  <si>
    <t>Administrativa kostnader</t>
  </si>
  <si>
    <t>Bankkostnader</t>
  </si>
  <si>
    <t>Övrigt (fika årsstämma, etc)</t>
  </si>
  <si>
    <t>Totala kostnader</t>
  </si>
  <si>
    <t>Årets resultat</t>
  </si>
  <si>
    <t>Balanserat resultat</t>
  </si>
  <si>
    <t>Fonderat underhåll (enligt stadgar)</t>
  </si>
  <si>
    <t>Utnyttjande av UH-fond (Planerat underhåll)</t>
  </si>
  <si>
    <t>Balanseras i ny räkning</t>
  </si>
  <si>
    <t>Kommentarer</t>
  </si>
  <si>
    <t>Baserat på senaste 5 års prissnitt plus 5%, minus 15% för eleffektiv LED andra halvåret</t>
  </si>
  <si>
    <t>Byte av gatubelysning</t>
  </si>
  <si>
    <t>Antagande om 2 städdagar à 800 kr</t>
  </si>
  <si>
    <t>Avser det som ska beslutas på stämman efter avslutat räkenskapsår</t>
  </si>
  <si>
    <t>Balanserat resultat bör ligga runt noll kronor över tid</t>
  </si>
  <si>
    <t>Baserat på det fasta avtalet för nov-23 - mar-24 plus 5% (ca som 2023 utfall)</t>
  </si>
  <si>
    <t>Baserat på utfall 2023 plus 5%</t>
  </si>
  <si>
    <t>Kostnad för webdomän. Baserat på utfall 2023 plus 5%</t>
  </si>
  <si>
    <t>Trädinspektion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</si>
</sst>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5" fillId="2" borderId="4" xfId="0" applyFont="1" applyFill="1" applyBorder="1"/>
    <xf numFmtId="3" fontId="5" fillId="0" borderId="5" xfId="0" applyNumberFormat="1" applyFont="1" applyBorder="1"/>
    <xf numFmtId="3" fontId="5" fillId="0" borderId="2" xfId="0" applyNumberFormat="1" applyFont="1" applyBorder="1"/>
    <xf numFmtId="3" fontId="5" fillId="0" borderId="6" xfId="0" applyNumberFormat="1" applyFont="1" applyBorder="1"/>
    <xf numFmtId="0" fontId="3" fillId="2" borderId="7" xfId="0" applyFont="1" applyFill="1" applyBorder="1"/>
    <xf numFmtId="3" fontId="3" fillId="0" borderId="5" xfId="0" applyNumberFormat="1" applyFont="1" applyBorder="1"/>
    <xf numFmtId="3" fontId="3" fillId="0" borderId="0" xfId="0" applyNumberFormat="1" applyFont="1"/>
    <xf numFmtId="3" fontId="3" fillId="0" borderId="6" xfId="0" applyNumberFormat="1" applyFont="1" applyBorder="1"/>
    <xf numFmtId="0" fontId="5" fillId="2" borderId="7" xfId="0" applyFont="1" applyFill="1" applyBorder="1"/>
    <xf numFmtId="3" fontId="5" fillId="0" borderId="0" xfId="0" applyNumberFormat="1" applyFont="1"/>
    <xf numFmtId="3" fontId="6" fillId="0" borderId="6" xfId="0" applyNumberFormat="1" applyFont="1" applyBorder="1"/>
    <xf numFmtId="3" fontId="6" fillId="0" borderId="0" xfId="0" applyNumberFormat="1" applyFont="1"/>
    <xf numFmtId="0" fontId="6" fillId="0" borderId="0" xfId="0" applyFont="1"/>
    <xf numFmtId="0" fontId="3" fillId="2" borderId="8" xfId="0" applyFont="1" applyFill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0" fontId="3" fillId="2" borderId="5" xfId="0" applyFont="1" applyFill="1" applyBorder="1"/>
    <xf numFmtId="3" fontId="3" fillId="0" borderId="2" xfId="0" applyNumberFormat="1" applyFont="1" applyBorder="1"/>
    <xf numFmtId="0" fontId="4" fillId="2" borderId="5" xfId="0" applyFont="1" applyFill="1" applyBorder="1"/>
    <xf numFmtId="0" fontId="5" fillId="2" borderId="5" xfId="0" applyFont="1" applyFill="1" applyBorder="1"/>
    <xf numFmtId="0" fontId="3" fillId="2" borderId="9" xfId="0" applyFont="1" applyFill="1" applyBorder="1"/>
    <xf numFmtId="3" fontId="4" fillId="0" borderId="0" xfId="0" applyNumberFormat="1" applyFont="1"/>
    <xf numFmtId="49" fontId="6" fillId="2" borderId="5" xfId="0" quotePrefix="1" applyNumberFormat="1" applyFont="1" applyFill="1" applyBorder="1"/>
    <xf numFmtId="3" fontId="6" fillId="0" borderId="5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2A27-A392-486A-B60F-995D91190180}">
  <dimension ref="A1:I26"/>
  <sheetViews>
    <sheetView tabSelected="1" workbookViewId="0">
      <selection activeCell="E1" sqref="E1"/>
    </sheetView>
  </sheetViews>
  <sheetFormatPr defaultRowHeight="15" x14ac:dyDescent="0.25"/>
  <cols>
    <col min="1" max="1" width="42.7109375" customWidth="1"/>
    <col min="2" max="2" width="11" customWidth="1"/>
    <col min="3" max="3" width="10.42578125" customWidth="1"/>
    <col min="4" max="4" width="10.140625" customWidth="1"/>
    <col min="5" max="5" width="61.42578125" customWidth="1"/>
  </cols>
  <sheetData>
    <row r="1" spans="1:9" x14ac:dyDescent="0.25">
      <c r="A1" s="1"/>
      <c r="B1" s="2"/>
      <c r="C1" s="3"/>
      <c r="D1" s="4"/>
      <c r="E1" s="2"/>
      <c r="F1" s="2"/>
    </row>
    <row r="2" spans="1:9" ht="12.95" customHeight="1" x14ac:dyDescent="0.25">
      <c r="A2" s="5" t="s">
        <v>0</v>
      </c>
      <c r="B2" s="6" t="s">
        <v>1</v>
      </c>
      <c r="C2" s="7" t="s">
        <v>2</v>
      </c>
      <c r="D2" s="8" t="s">
        <v>3</v>
      </c>
      <c r="E2" s="33" t="s">
        <v>23</v>
      </c>
      <c r="F2" s="34"/>
      <c r="G2" s="2"/>
      <c r="H2" s="2"/>
      <c r="I2" s="2"/>
    </row>
    <row r="3" spans="1:9" ht="12.95" customHeight="1" x14ac:dyDescent="0.25">
      <c r="A3" s="9" t="s">
        <v>4</v>
      </c>
      <c r="B3" s="10">
        <v>120105</v>
      </c>
      <c r="C3" s="11">
        <v>114120</v>
      </c>
      <c r="D3" s="12">
        <v>114480</v>
      </c>
      <c r="E3" s="35"/>
      <c r="F3" s="34"/>
      <c r="G3" s="2"/>
      <c r="H3" s="2"/>
      <c r="I3" s="2"/>
    </row>
    <row r="4" spans="1:9" ht="12.95" customHeight="1" x14ac:dyDescent="0.25">
      <c r="A4" s="13" t="s">
        <v>5</v>
      </c>
      <c r="B4" s="14">
        <f>SUM(B3)</f>
        <v>120105</v>
      </c>
      <c r="C4" s="15">
        <f t="shared" ref="C4" si="0">SUM(C3)</f>
        <v>114120</v>
      </c>
      <c r="D4" s="16">
        <f>SUM(D3)</f>
        <v>114480</v>
      </c>
      <c r="E4" s="35"/>
      <c r="F4" s="1"/>
      <c r="G4" s="2"/>
      <c r="H4" s="2"/>
      <c r="I4" s="2"/>
    </row>
    <row r="5" spans="1:9" ht="12.95" customHeight="1" x14ac:dyDescent="0.25">
      <c r="A5" s="17"/>
      <c r="B5" s="10"/>
      <c r="C5" s="18"/>
      <c r="D5" s="12"/>
      <c r="E5" s="35"/>
      <c r="F5" s="34"/>
      <c r="G5" s="2"/>
      <c r="H5" s="2"/>
      <c r="I5" s="2"/>
    </row>
    <row r="6" spans="1:9" ht="12.95" customHeight="1" x14ac:dyDescent="0.25">
      <c r="A6" s="28" t="s">
        <v>6</v>
      </c>
      <c r="B6" s="10">
        <v>-61582.5</v>
      </c>
      <c r="C6" s="18">
        <v>-58650</v>
      </c>
      <c r="D6" s="12">
        <v>-60060</v>
      </c>
      <c r="E6" s="35" t="s">
        <v>29</v>
      </c>
      <c r="F6" s="34"/>
      <c r="G6" s="2"/>
      <c r="H6" s="2"/>
      <c r="I6" s="2"/>
    </row>
    <row r="7" spans="1:9" ht="12.95" customHeight="1" x14ac:dyDescent="0.25">
      <c r="A7" s="28" t="s">
        <v>7</v>
      </c>
      <c r="B7" s="10">
        <v>-21908</v>
      </c>
      <c r="C7" s="18">
        <v>-21394.79</v>
      </c>
      <c r="D7" s="12">
        <v>-37661</v>
      </c>
      <c r="E7" s="35" t="s">
        <v>24</v>
      </c>
      <c r="F7" s="34"/>
      <c r="G7" s="2"/>
      <c r="H7" s="2"/>
      <c r="I7" s="2"/>
    </row>
    <row r="8" spans="1:9" ht="12.95" customHeight="1" x14ac:dyDescent="0.25">
      <c r="A8" s="28" t="s">
        <v>8</v>
      </c>
      <c r="B8" s="10">
        <v>-2000</v>
      </c>
      <c r="C8" s="18">
        <v>-3878</v>
      </c>
      <c r="D8" s="12">
        <v>0</v>
      </c>
      <c r="E8" s="35" t="s">
        <v>32</v>
      </c>
      <c r="F8" s="34"/>
      <c r="G8" s="2"/>
      <c r="H8" s="2"/>
      <c r="I8" s="2"/>
    </row>
    <row r="9" spans="1:9" ht="12.95" customHeight="1" x14ac:dyDescent="0.25">
      <c r="A9" s="28" t="s">
        <v>9</v>
      </c>
      <c r="B9" s="10">
        <v>-107592.5</v>
      </c>
      <c r="C9" s="18">
        <v>0</v>
      </c>
      <c r="D9" s="12">
        <f>SUM(D10:D10)</f>
        <v>0</v>
      </c>
      <c r="E9" s="36" t="s">
        <v>25</v>
      </c>
      <c r="F9" s="34"/>
      <c r="G9" s="2"/>
      <c r="H9" s="2"/>
      <c r="I9" s="2"/>
    </row>
    <row r="10" spans="1:9" ht="12.95" customHeight="1" x14ac:dyDescent="0.25">
      <c r="A10" s="31" t="s">
        <v>10</v>
      </c>
      <c r="B10" s="32">
        <v>-107592.5</v>
      </c>
      <c r="C10" s="20">
        <v>0</v>
      </c>
      <c r="D10" s="19">
        <v>0</v>
      </c>
      <c r="E10" s="35"/>
      <c r="F10" s="21"/>
      <c r="G10" s="2"/>
      <c r="H10" s="2"/>
      <c r="I10" s="2"/>
    </row>
    <row r="11" spans="1:9" ht="12.95" customHeight="1" x14ac:dyDescent="0.25">
      <c r="A11" s="28" t="s">
        <v>11</v>
      </c>
      <c r="B11" s="10">
        <v>3136.4</v>
      </c>
      <c r="C11" s="18">
        <v>-2986.66</v>
      </c>
      <c r="D11" s="12">
        <v>-3126</v>
      </c>
      <c r="E11" s="35" t="s">
        <v>30</v>
      </c>
      <c r="F11" s="34"/>
      <c r="G11" s="2"/>
      <c r="H11" s="2"/>
      <c r="I11" s="2"/>
    </row>
    <row r="12" spans="1:9" ht="12.95" customHeight="1" x14ac:dyDescent="0.25">
      <c r="A12" s="28" t="s">
        <v>12</v>
      </c>
      <c r="B12" s="10">
        <v>0</v>
      </c>
      <c r="C12" s="18">
        <v>0</v>
      </c>
      <c r="D12" s="12">
        <v>0</v>
      </c>
      <c r="E12" s="35"/>
      <c r="F12" s="34"/>
      <c r="G12" s="2"/>
      <c r="H12" s="2"/>
      <c r="I12" s="2"/>
    </row>
    <row r="13" spans="1:9" ht="12.95" customHeight="1" x14ac:dyDescent="0.25">
      <c r="A13" s="28" t="s">
        <v>13</v>
      </c>
      <c r="B13" s="10">
        <v>-1600</v>
      </c>
      <c r="C13" s="18">
        <v>-1467.9</v>
      </c>
      <c r="D13" s="12">
        <v>-1600</v>
      </c>
      <c r="E13" s="35" t="s">
        <v>26</v>
      </c>
      <c r="F13" s="34"/>
      <c r="G13" s="2"/>
      <c r="H13" s="2"/>
      <c r="I13" s="2"/>
    </row>
    <row r="14" spans="1:9" ht="12.95" customHeight="1" x14ac:dyDescent="0.25">
      <c r="A14" s="28" t="s">
        <v>14</v>
      </c>
      <c r="B14" s="10">
        <v>1217</v>
      </c>
      <c r="C14" s="18">
        <v>-1158.75</v>
      </c>
      <c r="D14" s="12">
        <v>-1104</v>
      </c>
      <c r="E14" s="35" t="s">
        <v>31</v>
      </c>
      <c r="F14" s="34"/>
      <c r="G14" s="2"/>
      <c r="H14" s="2"/>
      <c r="I14" s="2"/>
    </row>
    <row r="15" spans="1:9" ht="12.95" customHeight="1" x14ac:dyDescent="0.25">
      <c r="A15" s="28" t="s">
        <v>15</v>
      </c>
      <c r="B15" s="10">
        <v>1754.6</v>
      </c>
      <c r="C15" s="18">
        <v>-1671</v>
      </c>
      <c r="D15" s="12">
        <v>-1494</v>
      </c>
      <c r="E15" s="35" t="s">
        <v>30</v>
      </c>
      <c r="F15" s="34"/>
      <c r="G15" s="2"/>
      <c r="H15" s="2"/>
      <c r="I15" s="2"/>
    </row>
    <row r="16" spans="1:9" ht="12.95" customHeight="1" x14ac:dyDescent="0.25">
      <c r="A16" s="28" t="s">
        <v>16</v>
      </c>
      <c r="B16" s="10">
        <v>0</v>
      </c>
      <c r="C16" s="18">
        <v>0</v>
      </c>
      <c r="D16" s="12">
        <v>0</v>
      </c>
      <c r="E16" s="35"/>
      <c r="F16" s="34"/>
      <c r="G16" s="2"/>
      <c r="H16" s="2"/>
      <c r="I16" s="2"/>
    </row>
    <row r="17" spans="1:9" ht="12.95" customHeight="1" x14ac:dyDescent="0.25">
      <c r="A17" s="13" t="s">
        <v>17</v>
      </c>
      <c r="B17" s="14">
        <f>SUM(B6:B16)-B10</f>
        <v>-188575</v>
      </c>
      <c r="C17" s="15">
        <f>SUM(C6:C16)</f>
        <v>-91207.1</v>
      </c>
      <c r="D17" s="16">
        <f>SUM(D6:D16)-D8-D9</f>
        <v>-105045</v>
      </c>
      <c r="E17" s="37"/>
      <c r="F17" s="1"/>
      <c r="G17" s="2"/>
      <c r="H17" s="2"/>
      <c r="I17" s="2"/>
    </row>
    <row r="18" spans="1:9" ht="12.95" customHeight="1" x14ac:dyDescent="0.25">
      <c r="A18" s="13"/>
      <c r="B18" s="14"/>
      <c r="C18" s="15"/>
      <c r="D18" s="16"/>
      <c r="E18" s="33"/>
      <c r="F18" s="1"/>
      <c r="G18" s="2"/>
      <c r="H18" s="2"/>
      <c r="I18" s="2"/>
    </row>
    <row r="19" spans="1:9" ht="12.95" customHeight="1" x14ac:dyDescent="0.25">
      <c r="A19" s="22" t="s">
        <v>18</v>
      </c>
      <c r="B19" s="23">
        <f>SUM(B4+B17)</f>
        <v>-68470</v>
      </c>
      <c r="C19" s="15">
        <f>C4+C17</f>
        <v>22912.899999999994</v>
      </c>
      <c r="D19" s="24">
        <f>D4+D17</f>
        <v>9435</v>
      </c>
      <c r="E19" s="35"/>
      <c r="F19" s="34"/>
      <c r="G19" s="2"/>
      <c r="H19" s="2"/>
      <c r="I19" s="2"/>
    </row>
    <row r="20" spans="1:9" ht="12.95" customHeight="1" x14ac:dyDescent="0.25">
      <c r="A20" s="25"/>
      <c r="B20" s="14"/>
      <c r="C20" s="26"/>
      <c r="D20" s="16"/>
      <c r="E20" s="35"/>
      <c r="F20" s="34"/>
      <c r="G20" s="2"/>
      <c r="H20" s="2"/>
      <c r="I20" s="2"/>
    </row>
    <row r="21" spans="1:9" ht="12.95" customHeight="1" x14ac:dyDescent="0.25">
      <c r="A21" s="27" t="s">
        <v>19</v>
      </c>
      <c r="B21" s="10">
        <f>SUM(C25)</f>
        <v>13203.899999999994</v>
      </c>
      <c r="C21" s="18">
        <v>20291</v>
      </c>
      <c r="D21" s="12">
        <v>20291</v>
      </c>
      <c r="E21" s="35"/>
      <c r="F21" s="34"/>
      <c r="G21" s="2"/>
      <c r="H21" s="2"/>
      <c r="I21" s="2"/>
    </row>
    <row r="22" spans="1:9" ht="12.95" customHeight="1" x14ac:dyDescent="0.25">
      <c r="A22" s="28" t="s">
        <v>20</v>
      </c>
      <c r="B22" s="10">
        <v>-60000</v>
      </c>
      <c r="C22" s="18">
        <v>-30000</v>
      </c>
      <c r="D22" s="12">
        <v>-30000</v>
      </c>
      <c r="E22" s="38" t="s">
        <v>27</v>
      </c>
      <c r="F22" s="34"/>
      <c r="G22" s="2"/>
      <c r="H22" s="2"/>
      <c r="I22" s="2"/>
    </row>
    <row r="23" spans="1:9" ht="12.95" customHeight="1" x14ac:dyDescent="0.25">
      <c r="A23" s="28" t="s">
        <v>21</v>
      </c>
      <c r="B23" s="10">
        <v>107593</v>
      </c>
      <c r="C23" s="18">
        <f>-C9</f>
        <v>0</v>
      </c>
      <c r="D23" s="12">
        <v>0</v>
      </c>
      <c r="E23" s="38"/>
      <c r="F23" s="34"/>
      <c r="G23" s="2"/>
      <c r="H23" s="2"/>
      <c r="I23" s="2"/>
    </row>
    <row r="24" spans="1:9" ht="12.95" customHeight="1" x14ac:dyDescent="0.25">
      <c r="A24" s="28" t="s">
        <v>18</v>
      </c>
      <c r="B24" s="10">
        <f>SUM(B19)</f>
        <v>-68470</v>
      </c>
      <c r="C24" s="18">
        <f t="shared" ref="C24" si="1">C19</f>
        <v>22912.899999999994</v>
      </c>
      <c r="D24" s="12">
        <f>D19</f>
        <v>9435</v>
      </c>
      <c r="E24" s="39"/>
      <c r="F24" s="34"/>
      <c r="G24" s="2"/>
      <c r="H24" s="2"/>
      <c r="I24" s="2"/>
    </row>
    <row r="25" spans="1:9" ht="12.95" customHeight="1" x14ac:dyDescent="0.25">
      <c r="A25" s="29" t="s">
        <v>22</v>
      </c>
      <c r="B25" s="23">
        <f>SUM(B21:B24)</f>
        <v>-7673.1000000000058</v>
      </c>
      <c r="C25" s="15">
        <f>SUM(C21:C24)</f>
        <v>13203.899999999994</v>
      </c>
      <c r="D25" s="24">
        <f>SUM(D21:D24)</f>
        <v>-274</v>
      </c>
      <c r="E25" s="38" t="s">
        <v>28</v>
      </c>
      <c r="F25" s="34"/>
      <c r="G25" s="2"/>
      <c r="H25" s="2"/>
      <c r="I25" s="2"/>
    </row>
    <row r="26" spans="1:9" ht="12.95" customHeight="1" x14ac:dyDescent="0.25">
      <c r="A26" s="40"/>
      <c r="B26" s="15"/>
      <c r="C26" s="26"/>
      <c r="D26" s="15"/>
      <c r="E26" s="30"/>
      <c r="F26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Blomgren</dc:creator>
  <cp:lastModifiedBy>Niklas Blomgren</cp:lastModifiedBy>
  <dcterms:created xsi:type="dcterms:W3CDTF">2024-04-17T06:37:12Z</dcterms:created>
  <dcterms:modified xsi:type="dcterms:W3CDTF">2024-05-06T12:58:36Z</dcterms:modified>
</cp:coreProperties>
</file>